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\NGUYEN\Bao cao\Bao cao\Bao cao cai cach hanh chinh\NAM 2023\Quý 4. 2023\"/>
    </mc:Choice>
  </mc:AlternateContent>
  <bookViews>
    <workbookView xWindow="120" yWindow="45" windowWidth="20340" windowHeight="9225" activeTab="1"/>
  </bookViews>
  <sheets>
    <sheet name="Bieu 113" sheetId="1" r:id="rId1"/>
    <sheet name="Bieu 114" sheetId="2" r:id="rId2"/>
  </sheets>
  <calcPr calcId="162913"/>
</workbook>
</file>

<file path=xl/calcChain.xml><?xml version="1.0" encoding="utf-8"?>
<calcChain xmlns="http://schemas.openxmlformats.org/spreadsheetml/2006/main">
  <c r="I8" i="2" l="1"/>
  <c r="J14" i="2"/>
  <c r="C10" i="1"/>
  <c r="C7" i="1" s="1"/>
  <c r="F7" i="1" s="1"/>
  <c r="E9" i="2"/>
  <c r="E26" i="2"/>
  <c r="C13" i="1" l="1"/>
  <c r="F32" i="2" l="1"/>
  <c r="D13" i="1"/>
  <c r="F25" i="2"/>
  <c r="E8" i="2"/>
  <c r="F10" i="2"/>
  <c r="H10" i="2" s="1"/>
  <c r="F11" i="2"/>
  <c r="F12" i="2"/>
  <c r="F13" i="2"/>
  <c r="F14" i="2"/>
  <c r="F15" i="2"/>
  <c r="F16" i="2"/>
  <c r="H16" i="2" s="1"/>
  <c r="F20" i="2"/>
  <c r="F21" i="2"/>
  <c r="H21" i="2" s="1"/>
  <c r="F22" i="2"/>
  <c r="H22" i="2" s="1"/>
  <c r="F23" i="2"/>
  <c r="H23" i="2" s="1"/>
  <c r="F19" i="2"/>
  <c r="F26" i="2"/>
  <c r="H26" i="2" s="1"/>
  <c r="F31" i="2"/>
  <c r="H31" i="2" s="1"/>
  <c r="D12" i="1"/>
  <c r="D30" i="2"/>
  <c r="C30" i="2"/>
  <c r="E30" i="2"/>
  <c r="D24" i="2"/>
  <c r="C24" i="2"/>
  <c r="D18" i="2"/>
  <c r="D17" i="2" s="1"/>
  <c r="E18" i="2"/>
  <c r="C18" i="2"/>
  <c r="E16" i="1"/>
  <c r="C16" i="1"/>
  <c r="D8" i="2"/>
  <c r="C8" i="1" s="1"/>
  <c r="C8" i="2"/>
  <c r="D14" i="1"/>
  <c r="E17" i="1"/>
  <c r="G10" i="2"/>
  <c r="G16" i="2"/>
  <c r="G19" i="2"/>
  <c r="G21" i="2"/>
  <c r="G22" i="2"/>
  <c r="G23" i="2"/>
  <c r="G26" i="2"/>
  <c r="G31" i="2"/>
  <c r="C17" i="2" l="1"/>
  <c r="C9" i="1" s="1"/>
  <c r="G25" i="2"/>
  <c r="E24" i="2"/>
  <c r="E17" i="2" s="1"/>
  <c r="G17" i="2" s="1"/>
  <c r="F9" i="2"/>
  <c r="F8" i="2" s="1"/>
  <c r="H8" i="2" s="1"/>
  <c r="F18" i="2"/>
  <c r="H18" i="2" s="1"/>
  <c r="H19" i="2"/>
  <c r="F24" i="2"/>
  <c r="H25" i="2"/>
  <c r="D11" i="1"/>
  <c r="E11" i="1" s="1"/>
  <c r="F30" i="2"/>
  <c r="H30" i="2" s="1"/>
  <c r="D7" i="2"/>
  <c r="G9" i="2"/>
  <c r="G30" i="2"/>
  <c r="C7" i="2"/>
  <c r="G18" i="2"/>
  <c r="C14" i="1"/>
  <c r="G8" i="2"/>
  <c r="E14" i="1"/>
  <c r="E7" i="2" l="1"/>
  <c r="G24" i="2"/>
  <c r="D8" i="1"/>
  <c r="E8" i="1" s="1"/>
  <c r="H9" i="2"/>
  <c r="F17" i="2"/>
  <c r="H24" i="2"/>
  <c r="D10" i="1"/>
  <c r="G7" i="2" l="1"/>
  <c r="D9" i="1"/>
  <c r="E9" i="1" s="1"/>
  <c r="H17" i="2"/>
  <c r="F7" i="2"/>
  <c r="E10" i="1"/>
  <c r="H7" i="2" l="1"/>
  <c r="D7" i="1"/>
  <c r="E7" i="1" s="1"/>
</calcChain>
</file>

<file path=xl/sharedStrings.xml><?xml version="1.0" encoding="utf-8"?>
<sst xmlns="http://schemas.openxmlformats.org/spreadsheetml/2006/main" count="86" uniqueCount="66">
  <si>
    <t>UBND XÃ THANH GIANG</t>
  </si>
  <si>
    <t>Biểu số 113/CK TC-NSNN</t>
  </si>
  <si>
    <t>Đơn vị: đồng</t>
  </si>
  <si>
    <t>STT</t>
  </si>
  <si>
    <t>NỘI DUNG</t>
  </si>
  <si>
    <t xml:space="preserve">DỰ TOÁN NĂM </t>
  </si>
  <si>
    <t>SO SÁNH</t>
  </si>
  <si>
    <t>A</t>
  </si>
  <si>
    <t>B</t>
  </si>
  <si>
    <t>3=2/1</t>
  </si>
  <si>
    <t>I</t>
  </si>
  <si>
    <t xml:space="preserve">TỔNG SỐ THU </t>
  </si>
  <si>
    <t xml:space="preserve">Các khoản thu xã hưởng 100% </t>
  </si>
  <si>
    <t>Các khoản thu phân chia theo tỷ lệ (1)</t>
  </si>
  <si>
    <t>Thu bổ sung</t>
  </si>
  <si>
    <t>- Thu bổ sung cân đối</t>
  </si>
  <si>
    <t>- Thu bổ sung có mục tiêu</t>
  </si>
  <si>
    <t>4</t>
  </si>
  <si>
    <t>Thu chuyển nguồn</t>
  </si>
  <si>
    <t>II</t>
  </si>
  <si>
    <t>TỔNG SỐ CHI</t>
  </si>
  <si>
    <t>1</t>
  </si>
  <si>
    <t>Chi đầu tư phát triển</t>
  </si>
  <si>
    <t>2</t>
  </si>
  <si>
    <t>Chi thường xuyên</t>
  </si>
  <si>
    <t>3</t>
  </si>
  <si>
    <t xml:space="preserve">Dự phòng </t>
  </si>
  <si>
    <t>Biểu số 114/CK TC-NSNN</t>
  </si>
  <si>
    <t>DỰ TOÁN NĂM 2023</t>
  </si>
  <si>
    <t>SO SÁNH (%)</t>
  </si>
  <si>
    <t>THU NSNN</t>
  </si>
  <si>
    <t>THU NSX</t>
  </si>
  <si>
    <t>5=3/1</t>
  </si>
  <si>
    <t>6=4/2</t>
  </si>
  <si>
    <t>TỔNG THU</t>
  </si>
  <si>
    <t xml:space="preserve">Các khoản thu 100% </t>
  </si>
  <si>
    <t>Phí, lệ phí</t>
  </si>
  <si>
    <t>Thu từ quỹ đất công ích và thu hoa lợi công sản khác</t>
  </si>
  <si>
    <t>Thu từ hoạt động kinh tế và sự nghiệp</t>
  </si>
  <si>
    <t>Thu phạt, tịch thu khác theo quy định</t>
  </si>
  <si>
    <t>Thu từ tài sản được xác lập quyền sở hữu của nhà nước theo quy định</t>
  </si>
  <si>
    <t>Đóng góp của nhân dân theo quy định</t>
  </si>
  <si>
    <t>Đóng góp tự nguyện của các tổ chức, cá nhân</t>
  </si>
  <si>
    <t>Thu khác</t>
  </si>
  <si>
    <t>Các khoản thu phân chia theo tỷ lệ phần trăm (%)</t>
  </si>
  <si>
    <t>Các khoản thu phân chia</t>
  </si>
  <si>
    <t>- Thuế sử dụng đất phi nông nghiệp</t>
  </si>
  <si>
    <t>- Thuế sử dụng đất nông nghiệp thu từ hộ gia đình</t>
  </si>
  <si>
    <t>- Lệ phí môn bài thu từ cá nhân, hộ kinh doanh</t>
  </si>
  <si>
    <t>- Lệ phí trước bạ nhà, đất</t>
  </si>
  <si>
    <t xml:space="preserve"> - Thu tiền đất được nhà nước giao</t>
  </si>
  <si>
    <t>Các khoản thu phân chia khác do cấp tỉnh quy định</t>
  </si>
  <si>
    <t xml:space="preserve"> - Thuế TNCN</t>
  </si>
  <si>
    <t xml:space="preserve"> - Thuế GTGT hộ cá thể</t>
  </si>
  <si>
    <t>III</t>
  </si>
  <si>
    <t>Thu viện trợ không hoàn lại trực tiếp cho xã (nếu có)</t>
  </si>
  <si>
    <t>IV</t>
  </si>
  <si>
    <t>V</t>
  </si>
  <si>
    <t>Thu kết dư ngân sách năm trước</t>
  </si>
  <si>
    <t>VI</t>
  </si>
  <si>
    <t>Thu bổ sung từ ngân sách cấp trên</t>
  </si>
  <si>
    <t xml:space="preserve">            Đơn vị:  đồng</t>
  </si>
  <si>
    <t>CÂN ĐỐI NGÂN SÁCH XÃ QUÝ 4 NĂM 2023</t>
  </si>
  <si>
    <t>THỰC HIỆN 
QUÝ 4</t>
  </si>
  <si>
    <t xml:space="preserve"> THỰC HIỆN THU NGÂN SÁCH XÃ QUÝ 4 NĂM 2023</t>
  </si>
  <si>
    <t xml:space="preserve"> THỰC HIỆN QUÝ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</si>
</sst>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2"/>
      <color theme="1"/>
      <name val="Times New Roman"/>
      <family val="2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4" fillId="0" borderId="3" xfId="3" applyNumberFormat="1" applyFont="1" applyBorder="1" applyAlignment="1">
      <alignment vertical="center"/>
    </xf>
    <xf numFmtId="3" fontId="3" fillId="0" borderId="1" xfId="2" applyNumberFormat="1" applyFont="1" applyBorder="1" applyAlignment="1">
      <alignment horizontal="center" vertical="center" wrapText="1"/>
    </xf>
    <xf numFmtId="3" fontId="2" fillId="0" borderId="3" xfId="3" applyNumberFormat="1" applyFont="1" applyBorder="1" applyAlignment="1">
      <alignment vertical="center" wrapText="1"/>
    </xf>
    <xf numFmtId="3" fontId="14" fillId="0" borderId="3" xfId="2" applyNumberFormat="1" applyFont="1" applyBorder="1" applyAlignment="1">
      <alignment horizontal="right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0" borderId="0" xfId="2" applyNumberFormat="1" applyFont="1" applyAlignment="1">
      <alignment horizontal="center" vertical="center"/>
    </xf>
    <xf numFmtId="0" fontId="1" fillId="0" borderId="0" xfId="2" applyAlignment="1">
      <alignment vertical="center"/>
    </xf>
    <xf numFmtId="3" fontId="2" fillId="0" borderId="1" xfId="2" applyNumberFormat="1" applyFont="1" applyBorder="1" applyAlignment="1">
      <alignment horizontal="center" vertical="center" wrapText="1"/>
    </xf>
    <xf numFmtId="3" fontId="3" fillId="0" borderId="6" xfId="2" applyNumberFormat="1" applyFont="1" applyBorder="1" applyAlignment="1">
      <alignment horizontal="center" vertical="center" wrapText="1"/>
    </xf>
    <xf numFmtId="3" fontId="3" fillId="0" borderId="6" xfId="2" applyNumberFormat="1" applyFont="1" applyBorder="1" applyAlignment="1">
      <alignment vertical="center" wrapText="1"/>
    </xf>
    <xf numFmtId="4" fontId="3" fillId="0" borderId="7" xfId="4" applyNumberFormat="1" applyFont="1" applyBorder="1" applyAlignment="1">
      <alignment vertical="center" wrapText="1"/>
    </xf>
    <xf numFmtId="3" fontId="2" fillId="0" borderId="3" xfId="2" applyNumberFormat="1" applyFont="1" applyBorder="1" applyAlignment="1">
      <alignment horizontal="center" vertical="center" wrapText="1"/>
    </xf>
    <xf numFmtId="3" fontId="2" fillId="0" borderId="3" xfId="2" applyNumberFormat="1" applyFont="1" applyBorder="1" applyAlignment="1">
      <alignment vertical="center" wrapText="1"/>
    </xf>
    <xf numFmtId="3" fontId="3" fillId="0" borderId="3" xfId="2" applyNumberFormat="1" applyFont="1" applyBorder="1" applyAlignment="1">
      <alignment horizontal="center" vertical="center" wrapText="1"/>
    </xf>
    <xf numFmtId="3" fontId="3" fillId="0" borderId="3" xfId="2" applyNumberFormat="1" applyFont="1" applyBorder="1" applyAlignment="1">
      <alignment vertical="center" wrapText="1"/>
    </xf>
    <xf numFmtId="3" fontId="3" fillId="0" borderId="3" xfId="3" applyNumberFormat="1" applyFont="1" applyBorder="1" applyAlignment="1">
      <alignment vertical="center" wrapText="1"/>
    </xf>
    <xf numFmtId="3" fontId="2" fillId="0" borderId="2" xfId="2" applyNumberFormat="1" applyFont="1" applyBorder="1" applyAlignment="1">
      <alignment horizontal="center" vertical="center" wrapText="1"/>
    </xf>
    <xf numFmtId="3" fontId="2" fillId="0" borderId="2" xfId="2" applyNumberFormat="1" applyFont="1" applyBorder="1" applyAlignment="1">
      <alignment vertical="center" wrapText="1"/>
    </xf>
    <xf numFmtId="3" fontId="2" fillId="0" borderId="2" xfId="3" applyNumberFormat="1" applyFont="1" applyBorder="1" applyAlignment="1">
      <alignment vertical="center" wrapText="1"/>
    </xf>
    <xf numFmtId="3" fontId="2" fillId="0" borderId="4" xfId="2" applyNumberFormat="1" applyFont="1" applyBorder="1" applyAlignment="1">
      <alignment horizontal="center" vertical="center" wrapText="1"/>
    </xf>
    <xf numFmtId="3" fontId="2" fillId="0" borderId="4" xfId="2" applyNumberFormat="1" applyFont="1" applyBorder="1" applyAlignment="1">
      <alignment vertical="center" wrapText="1"/>
    </xf>
    <xf numFmtId="4" fontId="2" fillId="0" borderId="7" xfId="4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3" fontId="9" fillId="2" borderId="1" xfId="5" applyNumberFormat="1" applyFont="1" applyFill="1" applyBorder="1" applyAlignment="1">
      <alignment horizontal="center" vertical="center" wrapText="1"/>
    </xf>
    <xf numFmtId="0" fontId="1" fillId="2" borderId="0" xfId="5" applyFill="1" applyAlignment="1">
      <alignment vertical="center"/>
    </xf>
    <xf numFmtId="0" fontId="1" fillId="0" borderId="0" xfId="5" applyAlignment="1">
      <alignment vertical="center"/>
    </xf>
    <xf numFmtId="3" fontId="8" fillId="0" borderId="0" xfId="5" applyNumberFormat="1" applyFont="1" applyAlignment="1">
      <alignment horizontal="left" vertical="center"/>
    </xf>
    <xf numFmtId="0" fontId="11" fillId="0" borderId="1" xfId="5" applyFont="1" applyBorder="1" applyAlignment="1">
      <alignment horizontal="center" vertical="center" wrapText="1"/>
    </xf>
    <xf numFmtId="3" fontId="11" fillId="2" borderId="1" xfId="5" applyNumberFormat="1" applyFont="1" applyFill="1" applyBorder="1" applyAlignment="1">
      <alignment horizontal="center" vertical="center" wrapText="1"/>
    </xf>
    <xf numFmtId="3" fontId="11" fillId="0" borderId="1" xfId="5" applyNumberFormat="1" applyFont="1" applyBorder="1" applyAlignment="1">
      <alignment horizontal="center" vertical="center" wrapText="1"/>
    </xf>
    <xf numFmtId="0" fontId="9" fillId="0" borderId="8" xfId="5" applyFont="1" applyBorder="1" applyAlignment="1">
      <alignment horizontal="center" vertical="center" wrapText="1"/>
    </xf>
    <xf numFmtId="0" fontId="9" fillId="0" borderId="8" xfId="5" applyFont="1" applyBorder="1" applyAlignment="1">
      <alignment vertical="center" wrapText="1"/>
    </xf>
    <xf numFmtId="3" fontId="9" fillId="2" borderId="8" xfId="5" applyNumberFormat="1" applyFont="1" applyFill="1" applyBorder="1" applyAlignment="1">
      <alignment vertical="center" wrapText="1"/>
    </xf>
    <xf numFmtId="3" fontId="9" fillId="0" borderId="8" xfId="5" applyNumberFormat="1" applyFont="1" applyBorder="1" applyAlignment="1">
      <alignment vertical="center" wrapText="1"/>
    </xf>
    <xf numFmtId="4" fontId="9" fillId="0" borderId="9" xfId="7" applyNumberFormat="1" applyFont="1" applyBorder="1" applyAlignment="1">
      <alignment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9" xfId="5" applyFont="1" applyBorder="1" applyAlignment="1">
      <alignment vertical="center" wrapText="1"/>
    </xf>
    <xf numFmtId="3" fontId="9" fillId="2" borderId="9" xfId="5" applyNumberFormat="1" applyFont="1" applyFill="1" applyBorder="1" applyAlignment="1">
      <alignment vertical="center" wrapText="1"/>
    </xf>
    <xf numFmtId="3" fontId="9" fillId="0" borderId="9" xfId="5" applyNumberFormat="1" applyFont="1" applyBorder="1" applyAlignment="1">
      <alignment vertical="center" wrapText="1"/>
    </xf>
    <xf numFmtId="0" fontId="8" fillId="0" borderId="9" xfId="5" applyFont="1" applyBorder="1" applyAlignment="1">
      <alignment horizontal="center" vertical="center" wrapText="1"/>
    </xf>
    <xf numFmtId="0" fontId="8" fillId="0" borderId="9" xfId="5" applyFont="1" applyBorder="1" applyAlignment="1">
      <alignment vertical="center" wrapText="1"/>
    </xf>
    <xf numFmtId="3" fontId="8" fillId="2" borderId="9" xfId="6" applyNumberFormat="1" applyFont="1" applyFill="1" applyBorder="1" applyAlignment="1">
      <alignment vertical="center" wrapText="1"/>
    </xf>
    <xf numFmtId="3" fontId="8" fillId="0" borderId="9" xfId="6" applyNumberFormat="1" applyFont="1" applyBorder="1" applyAlignment="1">
      <alignment vertical="center" wrapText="1"/>
    </xf>
    <xf numFmtId="3" fontId="9" fillId="2" borderId="9" xfId="6" applyNumberFormat="1" applyFont="1" applyFill="1" applyBorder="1" applyAlignment="1">
      <alignment vertical="center" wrapText="1"/>
    </xf>
    <xf numFmtId="0" fontId="13" fillId="0" borderId="9" xfId="5" applyFont="1" applyBorder="1" applyAlignment="1">
      <alignment horizontal="center" vertical="center" wrapText="1"/>
    </xf>
    <xf numFmtId="0" fontId="13" fillId="0" borderId="9" xfId="5" applyFont="1" applyBorder="1" applyAlignment="1">
      <alignment vertical="center" wrapText="1"/>
    </xf>
    <xf numFmtId="3" fontId="13" fillId="2" borderId="9" xfId="6" applyNumberFormat="1" applyFont="1" applyFill="1" applyBorder="1" applyAlignment="1">
      <alignment vertical="center" wrapText="1"/>
    </xf>
    <xf numFmtId="3" fontId="13" fillId="0" borderId="9" xfId="6" applyNumberFormat="1" applyFont="1" applyBorder="1" applyAlignment="1">
      <alignment vertical="center" wrapText="1"/>
    </xf>
    <xf numFmtId="4" fontId="13" fillId="0" borderId="9" xfId="7" applyNumberFormat="1" applyFont="1" applyBorder="1" applyAlignment="1">
      <alignment vertical="center" wrapText="1"/>
    </xf>
    <xf numFmtId="3" fontId="8" fillId="0" borderId="9" xfId="5" applyNumberFormat="1" applyFont="1" applyBorder="1" applyAlignment="1">
      <alignment vertical="center" wrapText="1"/>
    </xf>
    <xf numFmtId="4" fontId="8" fillId="0" borderId="9" xfId="7" applyNumberFormat="1" applyFont="1" applyBorder="1" applyAlignment="1">
      <alignment vertical="center" wrapText="1"/>
    </xf>
    <xf numFmtId="0" fontId="8" fillId="0" borderId="10" xfId="5" applyFont="1" applyBorder="1" applyAlignment="1">
      <alignment horizontal="center" vertical="center" wrapText="1"/>
    </xf>
    <xf numFmtId="0" fontId="8" fillId="0" borderId="10" xfId="5" applyFont="1" applyBorder="1" applyAlignment="1">
      <alignment vertical="center" wrapText="1"/>
    </xf>
    <xf numFmtId="3" fontId="8" fillId="0" borderId="11" xfId="6" applyNumberFormat="1" applyFont="1" applyBorder="1" applyAlignment="1">
      <alignment vertical="center" wrapText="1"/>
    </xf>
    <xf numFmtId="3" fontId="6" fillId="2" borderId="0" xfId="5" applyNumberFormat="1" applyFont="1" applyFill="1" applyAlignment="1">
      <alignment vertical="center"/>
    </xf>
    <xf numFmtId="3" fontId="1" fillId="2" borderId="0" xfId="5" applyNumberFormat="1" applyFill="1" applyAlignment="1">
      <alignment vertical="center"/>
    </xf>
    <xf numFmtId="3" fontId="12" fillId="2" borderId="0" xfId="5" applyNumberFormat="1" applyFont="1" applyFill="1" applyAlignment="1">
      <alignment vertical="center"/>
    </xf>
    <xf numFmtId="3" fontId="12" fillId="0" borderId="0" xfId="5" applyNumberFormat="1" applyFont="1" applyAlignment="1">
      <alignment vertical="center"/>
    </xf>
    <xf numFmtId="0" fontId="0" fillId="2" borderId="0" xfId="0" applyFill="1" applyAlignment="1">
      <alignment vertical="center"/>
    </xf>
    <xf numFmtId="4" fontId="8" fillId="0" borderId="11" xfId="7" applyNumberFormat="1" applyFont="1" applyBorder="1" applyAlignment="1">
      <alignment vertical="center" wrapText="1"/>
    </xf>
    <xf numFmtId="3" fontId="3" fillId="0" borderId="0" xfId="2" applyNumberFormat="1" applyFont="1" applyAlignment="1">
      <alignment horizontal="left" vertical="center" wrapText="1"/>
    </xf>
    <xf numFmtId="3" fontId="2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center" vertical="center"/>
    </xf>
    <xf numFmtId="3" fontId="4" fillId="0" borderId="5" xfId="2" applyNumberFormat="1" applyFont="1" applyBorder="1" applyAlignment="1">
      <alignment horizontal="left" vertical="center" wrapText="1"/>
    </xf>
    <xf numFmtId="3" fontId="11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horizontal="center" vertical="center"/>
    </xf>
    <xf numFmtId="3" fontId="9" fillId="0" borderId="1" xfId="5" applyNumberFormat="1" applyFont="1" applyBorder="1" applyAlignment="1">
      <alignment horizontal="center" vertical="center" wrapText="1"/>
    </xf>
    <xf numFmtId="0" fontId="10" fillId="0" borderId="0" xfId="5" applyFont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3" fontId="7" fillId="0" borderId="0" xfId="5" applyNumberFormat="1" applyFont="1" applyBorder="1" applyAlignment="1">
      <alignment horizontal="center" vertical="center"/>
    </xf>
    <xf numFmtId="0" fontId="6" fillId="0" borderId="0" xfId="5" applyFont="1" applyAlignment="1">
      <alignment horizontal="left" vertical="center"/>
    </xf>
    <xf numFmtId="3" fontId="6" fillId="0" borderId="0" xfId="5" applyNumberFormat="1" applyFont="1" applyAlignment="1">
      <alignment horizontal="center" vertical="center"/>
    </xf>
    <xf numFmtId="3" fontId="10" fillId="0" borderId="0" xfId="5" applyNumberFormat="1" applyFont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8">
    <cellStyle name="Comma 3" xfId="3"/>
    <cellStyle name="Comma 4" xfId="6"/>
    <cellStyle name="Normal" xfId="0" builtinId="0"/>
    <cellStyle name="Normal 3" xfId="1"/>
    <cellStyle name="Normal 4" xfId="2"/>
    <cellStyle name="Normal 5" xfId="5"/>
    <cellStyle name="Percent 3" xfId="4"/>
    <cellStyle name="Percent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17" sqref="G17"/>
    </sheetView>
  </sheetViews>
  <sheetFormatPr defaultRowHeight="15.75" x14ac:dyDescent="0.25"/>
  <cols>
    <col min="1" max="1" width="9" style="6"/>
    <col min="2" max="2" width="53.75" style="6" customWidth="1"/>
    <col min="3" max="4" width="21.5" style="6" customWidth="1"/>
    <col min="5" max="5" width="15.5" style="6" customWidth="1"/>
    <col min="6" max="6" width="12.375" style="6" bestFit="1" customWidth="1"/>
    <col min="7" max="7" width="10.875" style="6" bestFit="1" customWidth="1"/>
    <col min="8" max="16384" width="9" style="6"/>
  </cols>
  <sheetData>
    <row r="1" spans="1:7" ht="18.75" x14ac:dyDescent="0.25">
      <c r="A1" s="62" t="s">
        <v>0</v>
      </c>
      <c r="B1" s="62"/>
      <c r="C1" s="63" t="s">
        <v>1</v>
      </c>
      <c r="D1" s="63"/>
      <c r="E1" s="63"/>
    </row>
    <row r="2" spans="1:7" ht="18.75" x14ac:dyDescent="0.25">
      <c r="A2" s="7"/>
      <c r="B2" s="8"/>
      <c r="C2" s="8"/>
      <c r="D2" s="8"/>
      <c r="E2" s="8"/>
    </row>
    <row r="3" spans="1:7" ht="18.75" x14ac:dyDescent="0.25">
      <c r="A3" s="64" t="s">
        <v>62</v>
      </c>
      <c r="B3" s="64"/>
      <c r="C3" s="64"/>
      <c r="D3" s="64"/>
      <c r="E3" s="64"/>
    </row>
    <row r="4" spans="1:7" ht="18.75" x14ac:dyDescent="0.25">
      <c r="A4" s="8"/>
      <c r="B4" s="8"/>
      <c r="C4" s="8"/>
      <c r="D4" s="8"/>
      <c r="E4" s="7" t="s">
        <v>2</v>
      </c>
    </row>
    <row r="5" spans="1:7" ht="37.5" x14ac:dyDescent="0.25">
      <c r="A5" s="2" t="s">
        <v>3</v>
      </c>
      <c r="B5" s="2" t="s">
        <v>4</v>
      </c>
      <c r="C5" s="2" t="s">
        <v>5</v>
      </c>
      <c r="D5" s="2" t="s">
        <v>63</v>
      </c>
      <c r="E5" s="2" t="s">
        <v>6</v>
      </c>
    </row>
    <row r="6" spans="1:7" ht="18.75" x14ac:dyDescent="0.25">
      <c r="A6" s="9" t="s">
        <v>7</v>
      </c>
      <c r="B6" s="9" t="s">
        <v>8</v>
      </c>
      <c r="C6" s="9">
        <v>1</v>
      </c>
      <c r="D6" s="9">
        <v>2</v>
      </c>
      <c r="E6" s="9" t="s">
        <v>9</v>
      </c>
    </row>
    <row r="7" spans="1:7" ht="26.25" customHeight="1" x14ac:dyDescent="0.25">
      <c r="A7" s="10" t="s">
        <v>10</v>
      </c>
      <c r="B7" s="11" t="s">
        <v>11</v>
      </c>
      <c r="C7" s="11">
        <f>C8+C9+C10+C13</f>
        <v>5599554000</v>
      </c>
      <c r="D7" s="11">
        <f>D8+D9+D10+D13</f>
        <v>2508619257</v>
      </c>
      <c r="E7" s="12">
        <f t="shared" ref="E7:E17" si="0">D7/C7*100</f>
        <v>44.800340473544857</v>
      </c>
      <c r="F7" s="24">
        <f>C14-C7</f>
        <v>0</v>
      </c>
    </row>
    <row r="8" spans="1:7" ht="26.25" customHeight="1" x14ac:dyDescent="0.25">
      <c r="A8" s="13">
        <v>1</v>
      </c>
      <c r="B8" s="14" t="s">
        <v>12</v>
      </c>
      <c r="C8" s="3">
        <f>'Bieu 114'!D8</f>
        <v>278000000</v>
      </c>
      <c r="D8" s="4">
        <f>'Bieu 114'!F8</f>
        <v>360510000</v>
      </c>
      <c r="E8" s="23">
        <f t="shared" si="0"/>
        <v>129.6798561151079</v>
      </c>
      <c r="F8" s="24"/>
      <c r="G8" s="24"/>
    </row>
    <row r="9" spans="1:7" ht="26.25" customHeight="1" x14ac:dyDescent="0.25">
      <c r="A9" s="13">
        <v>2</v>
      </c>
      <c r="B9" s="14" t="s">
        <v>13</v>
      </c>
      <c r="C9" s="3">
        <f>'Bieu 114'!C17</f>
        <v>993200000</v>
      </c>
      <c r="D9" s="4">
        <f>'Bieu 114'!F17</f>
        <v>27835257</v>
      </c>
      <c r="E9" s="23">
        <f t="shared" si="0"/>
        <v>2.8025832662102297</v>
      </c>
    </row>
    <row r="10" spans="1:7" ht="26.25" customHeight="1" x14ac:dyDescent="0.25">
      <c r="A10" s="13">
        <v>3</v>
      </c>
      <c r="B10" s="14" t="s">
        <v>14</v>
      </c>
      <c r="C10" s="3">
        <f>C11+C12</f>
        <v>4328354000</v>
      </c>
      <c r="D10" s="3">
        <f>D11+D12</f>
        <v>2120274000</v>
      </c>
      <c r="E10" s="23">
        <f t="shared" si="0"/>
        <v>48.985688324014163</v>
      </c>
    </row>
    <row r="11" spans="1:7" ht="26.25" customHeight="1" x14ac:dyDescent="0.25">
      <c r="A11" s="13"/>
      <c r="B11" s="14" t="s">
        <v>15</v>
      </c>
      <c r="C11" s="1">
        <v>4328354000</v>
      </c>
      <c r="D11" s="4">
        <f>'Bieu 114'!F31</f>
        <v>2028354000</v>
      </c>
      <c r="E11" s="23">
        <f t="shared" si="0"/>
        <v>46.86201729340992</v>
      </c>
    </row>
    <row r="12" spans="1:7" ht="26.25" customHeight="1" x14ac:dyDescent="0.25">
      <c r="A12" s="13"/>
      <c r="B12" s="14" t="s">
        <v>16</v>
      </c>
      <c r="C12" s="4"/>
      <c r="D12" s="4">
        <f>'Bieu 114'!F32</f>
        <v>91920000</v>
      </c>
      <c r="E12" s="12"/>
    </row>
    <row r="13" spans="1:7" ht="26.25" customHeight="1" x14ac:dyDescent="0.25">
      <c r="A13" s="13" t="s">
        <v>17</v>
      </c>
      <c r="B13" s="14" t="s">
        <v>18</v>
      </c>
      <c r="C13" s="4">
        <f>'Bieu 114'!D28</f>
        <v>0</v>
      </c>
      <c r="D13" s="4">
        <f>'Bieu 114'!E28</f>
        <v>0</v>
      </c>
      <c r="E13" s="23"/>
    </row>
    <row r="14" spans="1:7" ht="26.25" customHeight="1" x14ac:dyDescent="0.25">
      <c r="A14" s="15" t="s">
        <v>19</v>
      </c>
      <c r="B14" s="16" t="s">
        <v>20</v>
      </c>
      <c r="C14" s="17">
        <f>C15+C16+C17</f>
        <v>5599554000</v>
      </c>
      <c r="D14" s="17">
        <f>D16+D17</f>
        <v>3774301995</v>
      </c>
      <c r="E14" s="12">
        <f t="shared" si="0"/>
        <v>67.403618127443721</v>
      </c>
    </row>
    <row r="15" spans="1:7" ht="26.25" customHeight="1" x14ac:dyDescent="0.25">
      <c r="A15" s="13" t="s">
        <v>21</v>
      </c>
      <c r="B15" s="14" t="s">
        <v>22</v>
      </c>
      <c r="C15" s="3">
        <v>750000000</v>
      </c>
      <c r="D15" s="3"/>
      <c r="E15" s="12"/>
      <c r="F15" s="24"/>
    </row>
    <row r="16" spans="1:7" ht="26.25" customHeight="1" x14ac:dyDescent="0.25">
      <c r="A16" s="13" t="s">
        <v>23</v>
      </c>
      <c r="B16" s="14" t="s">
        <v>24</v>
      </c>
      <c r="C16" s="3">
        <f>4197826000+521200000</f>
        <v>4719026000</v>
      </c>
      <c r="D16" s="4">
        <v>3774301995</v>
      </c>
      <c r="E16" s="23">
        <f>D16/C16*100</f>
        <v>79.980529774576354</v>
      </c>
    </row>
    <row r="17" spans="1:5" ht="26.25" customHeight="1" x14ac:dyDescent="0.25">
      <c r="A17" s="18" t="s">
        <v>25</v>
      </c>
      <c r="B17" s="19" t="s">
        <v>26</v>
      </c>
      <c r="C17" s="20">
        <v>130528000</v>
      </c>
      <c r="D17" s="20"/>
      <c r="E17" s="23">
        <f t="shared" si="0"/>
        <v>0</v>
      </c>
    </row>
    <row r="18" spans="1:5" ht="26.25" customHeight="1" x14ac:dyDescent="0.25">
      <c r="A18" s="21"/>
      <c r="B18" s="22"/>
      <c r="C18" s="22"/>
      <c r="D18" s="22"/>
      <c r="E18" s="22"/>
    </row>
    <row r="19" spans="1:5" ht="29.25" customHeight="1" x14ac:dyDescent="0.25">
      <c r="A19" s="65"/>
      <c r="B19" s="65"/>
      <c r="C19" s="65"/>
      <c r="D19" s="65"/>
      <c r="E19" s="65"/>
    </row>
  </sheetData>
  <mergeCells count="4">
    <mergeCell ref="A1:B1"/>
    <mergeCell ref="C1:E1"/>
    <mergeCell ref="A3:E3"/>
    <mergeCell ref="A19:E1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12" zoomScaleNormal="112" workbookViewId="0">
      <selection activeCell="I9" sqref="I9"/>
    </sheetView>
  </sheetViews>
  <sheetFormatPr defaultRowHeight="15.75" x14ac:dyDescent="0.25"/>
  <cols>
    <col min="1" max="1" width="6.25" style="6" customWidth="1"/>
    <col min="2" max="2" width="40.25" style="6" customWidth="1"/>
    <col min="3" max="3" width="14.625" style="60" customWidth="1"/>
    <col min="4" max="8" width="14.625" style="6" customWidth="1"/>
    <col min="9" max="9" width="11.875" style="6" bestFit="1" customWidth="1"/>
    <col min="10" max="10" width="12.75" style="6" bestFit="1" customWidth="1"/>
    <col min="11" max="16384" width="9" style="6"/>
  </cols>
  <sheetData>
    <row r="1" spans="1:10" ht="16.5" x14ac:dyDescent="0.25">
      <c r="A1" s="69" t="s">
        <v>0</v>
      </c>
      <c r="B1" s="69"/>
      <c r="C1" s="26"/>
      <c r="D1" s="27"/>
      <c r="E1" s="27"/>
      <c r="F1" s="66" t="s">
        <v>27</v>
      </c>
      <c r="G1" s="66"/>
      <c r="H1" s="66"/>
    </row>
    <row r="2" spans="1:10" ht="18.75" x14ac:dyDescent="0.25">
      <c r="A2" s="67" t="s">
        <v>64</v>
      </c>
      <c r="B2" s="67"/>
      <c r="C2" s="67"/>
      <c r="D2" s="67"/>
      <c r="E2" s="67"/>
      <c r="F2" s="67"/>
      <c r="G2" s="67"/>
      <c r="H2" s="67"/>
    </row>
    <row r="3" spans="1:10" x14ac:dyDescent="0.25">
      <c r="A3" s="27"/>
      <c r="B3" s="27"/>
      <c r="C3" s="26"/>
      <c r="D3" s="27"/>
      <c r="E3" s="27"/>
      <c r="F3" s="27"/>
      <c r="G3" s="28" t="s">
        <v>61</v>
      </c>
      <c r="H3" s="27"/>
    </row>
    <row r="4" spans="1:10" ht="25.5" customHeight="1" x14ac:dyDescent="0.25">
      <c r="A4" s="70" t="s">
        <v>3</v>
      </c>
      <c r="B4" s="70" t="s">
        <v>4</v>
      </c>
      <c r="C4" s="68" t="s">
        <v>28</v>
      </c>
      <c r="D4" s="68"/>
      <c r="E4" s="68" t="s">
        <v>65</v>
      </c>
      <c r="F4" s="68"/>
      <c r="G4" s="68" t="s">
        <v>29</v>
      </c>
      <c r="H4" s="68"/>
    </row>
    <row r="5" spans="1:10" ht="21" customHeight="1" x14ac:dyDescent="0.25">
      <c r="A5" s="70"/>
      <c r="B5" s="70"/>
      <c r="C5" s="25" t="s">
        <v>30</v>
      </c>
      <c r="D5" s="5" t="s">
        <v>31</v>
      </c>
      <c r="E5" s="5" t="s">
        <v>30</v>
      </c>
      <c r="F5" s="5" t="s">
        <v>31</v>
      </c>
      <c r="G5" s="5" t="s">
        <v>30</v>
      </c>
      <c r="H5" s="5" t="s">
        <v>31</v>
      </c>
    </row>
    <row r="6" spans="1:10" ht="16.5" x14ac:dyDescent="0.25">
      <c r="A6" s="29" t="s">
        <v>7</v>
      </c>
      <c r="B6" s="29" t="s">
        <v>8</v>
      </c>
      <c r="C6" s="30" t="s">
        <v>21</v>
      </c>
      <c r="D6" s="31" t="s">
        <v>23</v>
      </c>
      <c r="E6" s="31" t="s">
        <v>25</v>
      </c>
      <c r="F6" s="31" t="s">
        <v>17</v>
      </c>
      <c r="G6" s="31" t="s">
        <v>32</v>
      </c>
      <c r="H6" s="31" t="s">
        <v>33</v>
      </c>
    </row>
    <row r="7" spans="1:10" ht="16.5" customHeight="1" x14ac:dyDescent="0.25">
      <c r="A7" s="32"/>
      <c r="B7" s="33" t="s">
        <v>34</v>
      </c>
      <c r="C7" s="34">
        <f>C8+C17+C27+C28+C29+C30</f>
        <v>5599554000</v>
      </c>
      <c r="D7" s="35">
        <f t="shared" ref="D7:F7" si="0">D8+D17+D27+D28+D29+D30</f>
        <v>5599554000</v>
      </c>
      <c r="E7" s="35">
        <f>E8+E17+E27+E28+E29+E30</f>
        <v>2508619257</v>
      </c>
      <c r="F7" s="35">
        <f t="shared" si="0"/>
        <v>2508619257</v>
      </c>
      <c r="G7" s="36">
        <f>E7/C7*100</f>
        <v>44.800340473544857</v>
      </c>
      <c r="H7" s="36">
        <f>F7/D7*100</f>
        <v>44.800340473544857</v>
      </c>
      <c r="I7" s="6">
        <v>2426000000</v>
      </c>
    </row>
    <row r="8" spans="1:10" ht="16.5" customHeight="1" x14ac:dyDescent="0.25">
      <c r="A8" s="37" t="s">
        <v>10</v>
      </c>
      <c r="B8" s="38" t="s">
        <v>35</v>
      </c>
      <c r="C8" s="39">
        <f>C9+C10+C16</f>
        <v>278000000</v>
      </c>
      <c r="D8" s="40">
        <f t="shared" ref="D8" si="1">D9+D10+D16</f>
        <v>278000000</v>
      </c>
      <c r="E8" s="40">
        <f>SUM(E9:E16)</f>
        <v>360510000</v>
      </c>
      <c r="F8" s="40">
        <f>SUM(F9:F16)</f>
        <v>360510000</v>
      </c>
      <c r="G8" s="36">
        <f t="shared" ref="G8:G31" si="2">E8/C8*100</f>
        <v>129.6798561151079</v>
      </c>
      <c r="H8" s="36">
        <f t="shared" ref="H8:H31" si="3">F8/D8*100</f>
        <v>129.6798561151079</v>
      </c>
      <c r="I8" s="75">
        <f>I7/J14*100</f>
        <v>36.760059846468415</v>
      </c>
    </row>
    <row r="9" spans="1:10" ht="16.5" customHeight="1" x14ac:dyDescent="0.25">
      <c r="A9" s="41"/>
      <c r="B9" s="42" t="s">
        <v>36</v>
      </c>
      <c r="C9" s="43">
        <v>33000000</v>
      </c>
      <c r="D9" s="43">
        <v>33000000</v>
      </c>
      <c r="E9" s="44">
        <f>9895000+390000+1875000</f>
        <v>12160000</v>
      </c>
      <c r="F9" s="44">
        <f>E9</f>
        <v>12160000</v>
      </c>
      <c r="G9" s="36">
        <f t="shared" si="2"/>
        <v>36.848484848484844</v>
      </c>
      <c r="H9" s="36">
        <f t="shared" si="3"/>
        <v>36.848484848484844</v>
      </c>
    </row>
    <row r="10" spans="1:10" ht="16.5" customHeight="1" x14ac:dyDescent="0.25">
      <c r="A10" s="41"/>
      <c r="B10" s="42" t="s">
        <v>37</v>
      </c>
      <c r="C10" s="43">
        <v>150000000</v>
      </c>
      <c r="D10" s="43">
        <v>150000000</v>
      </c>
      <c r="E10" s="44">
        <v>247550000</v>
      </c>
      <c r="F10" s="44">
        <f t="shared" ref="F10:F16" si="4">E10</f>
        <v>247550000</v>
      </c>
      <c r="G10" s="36">
        <f t="shared" si="2"/>
        <v>165.03333333333333</v>
      </c>
      <c r="H10" s="36">
        <f t="shared" si="3"/>
        <v>165.03333333333333</v>
      </c>
    </row>
    <row r="11" spans="1:10" ht="16.5" customHeight="1" x14ac:dyDescent="0.25">
      <c r="A11" s="41"/>
      <c r="B11" s="42" t="s">
        <v>38</v>
      </c>
      <c r="C11" s="43"/>
      <c r="D11" s="43"/>
      <c r="E11" s="44"/>
      <c r="F11" s="44">
        <f t="shared" si="4"/>
        <v>0</v>
      </c>
      <c r="G11" s="36"/>
      <c r="H11" s="36"/>
    </row>
    <row r="12" spans="1:10" ht="16.5" customHeight="1" x14ac:dyDescent="0.25">
      <c r="A12" s="41"/>
      <c r="B12" s="42" t="s">
        <v>39</v>
      </c>
      <c r="C12" s="43"/>
      <c r="D12" s="43"/>
      <c r="E12" s="44"/>
      <c r="F12" s="44">
        <f t="shared" si="4"/>
        <v>0</v>
      </c>
      <c r="G12" s="36"/>
      <c r="H12" s="36"/>
    </row>
    <row r="13" spans="1:10" ht="16.5" customHeight="1" x14ac:dyDescent="0.25">
      <c r="A13" s="41"/>
      <c r="B13" s="42" t="s">
        <v>40</v>
      </c>
      <c r="C13" s="43"/>
      <c r="D13" s="43"/>
      <c r="E13" s="44"/>
      <c r="F13" s="44">
        <f t="shared" si="4"/>
        <v>0</v>
      </c>
      <c r="G13" s="36"/>
      <c r="H13" s="36"/>
    </row>
    <row r="14" spans="1:10" ht="16.5" customHeight="1" x14ac:dyDescent="0.25">
      <c r="A14" s="41"/>
      <c r="B14" s="42" t="s">
        <v>41</v>
      </c>
      <c r="C14" s="43"/>
      <c r="D14" s="43"/>
      <c r="E14" s="44"/>
      <c r="F14" s="44">
        <f t="shared" si="4"/>
        <v>0</v>
      </c>
      <c r="G14" s="36"/>
      <c r="H14" s="36"/>
      <c r="J14" s="24">
        <f>C7+1000000000</f>
        <v>6599554000</v>
      </c>
    </row>
    <row r="15" spans="1:10" ht="16.5" customHeight="1" x14ac:dyDescent="0.25">
      <c r="A15" s="41"/>
      <c r="B15" s="42" t="s">
        <v>42</v>
      </c>
      <c r="C15" s="43"/>
      <c r="D15" s="43"/>
      <c r="E15" s="44"/>
      <c r="F15" s="44">
        <f t="shared" si="4"/>
        <v>0</v>
      </c>
      <c r="G15" s="36"/>
      <c r="H15" s="36"/>
    </row>
    <row r="16" spans="1:10" ht="16.5" customHeight="1" x14ac:dyDescent="0.25">
      <c r="A16" s="41"/>
      <c r="B16" s="42" t="s">
        <v>43</v>
      </c>
      <c r="C16" s="43">
        <v>95000000</v>
      </c>
      <c r="D16" s="43">
        <v>95000000</v>
      </c>
      <c r="E16" s="44">
        <v>100800000</v>
      </c>
      <c r="F16" s="44">
        <f t="shared" si="4"/>
        <v>100800000</v>
      </c>
      <c r="G16" s="36">
        <f t="shared" si="2"/>
        <v>106.10526315789474</v>
      </c>
      <c r="H16" s="36">
        <f t="shared" si="3"/>
        <v>106.10526315789474</v>
      </c>
    </row>
    <row r="17" spans="1:8" ht="16.5" customHeight="1" x14ac:dyDescent="0.25">
      <c r="A17" s="37" t="s">
        <v>19</v>
      </c>
      <c r="B17" s="38" t="s">
        <v>44</v>
      </c>
      <c r="C17" s="45">
        <f>C18+C24</f>
        <v>993200000</v>
      </c>
      <c r="D17" s="45">
        <f t="shared" ref="D17" si="5">D18+D24</f>
        <v>993200000</v>
      </c>
      <c r="E17" s="45">
        <f t="shared" ref="E17" si="6">E18+E24</f>
        <v>27835257</v>
      </c>
      <c r="F17" s="45">
        <f t="shared" ref="F17" si="7">F18+F24</f>
        <v>27835257</v>
      </c>
      <c r="G17" s="36">
        <f t="shared" si="2"/>
        <v>2.8025832662102297</v>
      </c>
      <c r="H17" s="36">
        <f t="shared" si="3"/>
        <v>2.8025832662102297</v>
      </c>
    </row>
    <row r="18" spans="1:8" ht="16.5" customHeight="1" x14ac:dyDescent="0.25">
      <c r="A18" s="37" t="s">
        <v>21</v>
      </c>
      <c r="B18" s="38" t="s">
        <v>45</v>
      </c>
      <c r="C18" s="45">
        <f>C19+C20+C21+C22+C23</f>
        <v>890000000</v>
      </c>
      <c r="D18" s="45">
        <f t="shared" ref="D18:F18" si="8">D19+D20+D21+D22+D23</f>
        <v>890000000</v>
      </c>
      <c r="E18" s="45">
        <f t="shared" si="8"/>
        <v>13027980</v>
      </c>
      <c r="F18" s="45">
        <f t="shared" si="8"/>
        <v>13027980</v>
      </c>
      <c r="G18" s="36">
        <f t="shared" si="2"/>
        <v>1.46381797752809</v>
      </c>
      <c r="H18" s="36">
        <f t="shared" si="3"/>
        <v>1.46381797752809</v>
      </c>
    </row>
    <row r="19" spans="1:8" ht="16.5" customHeight="1" x14ac:dyDescent="0.25">
      <c r="A19" s="46"/>
      <c r="B19" s="47" t="s">
        <v>46</v>
      </c>
      <c r="C19" s="48">
        <v>76000000</v>
      </c>
      <c r="D19" s="48">
        <v>76000000</v>
      </c>
      <c r="E19" s="49"/>
      <c r="F19" s="49">
        <f>E19</f>
        <v>0</v>
      </c>
      <c r="G19" s="50">
        <f t="shared" si="2"/>
        <v>0</v>
      </c>
      <c r="H19" s="50">
        <f t="shared" si="3"/>
        <v>0</v>
      </c>
    </row>
    <row r="20" spans="1:8" ht="16.5" customHeight="1" x14ac:dyDescent="0.25">
      <c r="A20" s="46"/>
      <c r="B20" s="47" t="s">
        <v>47</v>
      </c>
      <c r="C20" s="48"/>
      <c r="D20" s="49">
        <v>0</v>
      </c>
      <c r="E20" s="49"/>
      <c r="F20" s="49">
        <f t="shared" ref="F20:F23" si="9">E20</f>
        <v>0</v>
      </c>
      <c r="G20" s="50"/>
      <c r="H20" s="50"/>
    </row>
    <row r="21" spans="1:8" ht="16.5" customHeight="1" x14ac:dyDescent="0.25">
      <c r="A21" s="46"/>
      <c r="B21" s="47" t="s">
        <v>48</v>
      </c>
      <c r="C21" s="48">
        <v>14000000</v>
      </c>
      <c r="D21" s="48">
        <v>14000000</v>
      </c>
      <c r="E21" s="49"/>
      <c r="F21" s="49">
        <f t="shared" si="9"/>
        <v>0</v>
      </c>
      <c r="G21" s="50">
        <f t="shared" si="2"/>
        <v>0</v>
      </c>
      <c r="H21" s="50">
        <f t="shared" si="3"/>
        <v>0</v>
      </c>
    </row>
    <row r="22" spans="1:8" ht="16.5" customHeight="1" x14ac:dyDescent="0.25">
      <c r="A22" s="46"/>
      <c r="B22" s="47" t="s">
        <v>49</v>
      </c>
      <c r="C22" s="48">
        <v>50000000</v>
      </c>
      <c r="D22" s="48">
        <v>50000000</v>
      </c>
      <c r="E22" s="49">
        <v>13027980</v>
      </c>
      <c r="F22" s="49">
        <f t="shared" si="9"/>
        <v>13027980</v>
      </c>
      <c r="G22" s="50">
        <f t="shared" si="2"/>
        <v>26.055959999999999</v>
      </c>
      <c r="H22" s="50">
        <f t="shared" si="3"/>
        <v>26.055959999999999</v>
      </c>
    </row>
    <row r="23" spans="1:8" ht="16.5" customHeight="1" x14ac:dyDescent="0.25">
      <c r="A23" s="46"/>
      <c r="B23" s="47" t="s">
        <v>50</v>
      </c>
      <c r="C23" s="48">
        <v>750000000</v>
      </c>
      <c r="D23" s="48">
        <v>750000000</v>
      </c>
      <c r="E23" s="49"/>
      <c r="F23" s="49">
        <f t="shared" si="9"/>
        <v>0</v>
      </c>
      <c r="G23" s="36">
        <f t="shared" si="2"/>
        <v>0</v>
      </c>
      <c r="H23" s="36">
        <f t="shared" si="3"/>
        <v>0</v>
      </c>
    </row>
    <row r="24" spans="1:8" ht="16.5" customHeight="1" x14ac:dyDescent="0.25">
      <c r="A24" s="37" t="s">
        <v>23</v>
      </c>
      <c r="B24" s="38" t="s">
        <v>51</v>
      </c>
      <c r="C24" s="45">
        <f>C25+C26</f>
        <v>103200000</v>
      </c>
      <c r="D24" s="45">
        <f t="shared" ref="D24:F24" si="10">D25+D26</f>
        <v>103200000</v>
      </c>
      <c r="E24" s="45">
        <f t="shared" si="10"/>
        <v>14807277</v>
      </c>
      <c r="F24" s="45">
        <f t="shared" si="10"/>
        <v>14807277</v>
      </c>
      <c r="G24" s="36">
        <f t="shared" si="2"/>
        <v>14.348136627906976</v>
      </c>
      <c r="H24" s="36">
        <f t="shared" si="3"/>
        <v>14.348136627906976</v>
      </c>
    </row>
    <row r="25" spans="1:8" ht="16.5" customHeight="1" x14ac:dyDescent="0.25">
      <c r="A25" s="41"/>
      <c r="B25" s="47" t="s">
        <v>52</v>
      </c>
      <c r="C25" s="48">
        <v>34400000</v>
      </c>
      <c r="D25" s="48">
        <v>34400000</v>
      </c>
      <c r="E25" s="51">
        <v>5383660</v>
      </c>
      <c r="F25" s="51">
        <f>E25</f>
        <v>5383660</v>
      </c>
      <c r="G25" s="50">
        <f t="shared" si="2"/>
        <v>15.650174418604651</v>
      </c>
      <c r="H25" s="50">
        <f t="shared" si="3"/>
        <v>15.650174418604651</v>
      </c>
    </row>
    <row r="26" spans="1:8" ht="16.5" customHeight="1" x14ac:dyDescent="0.25">
      <c r="A26" s="41"/>
      <c r="B26" s="47" t="s">
        <v>53</v>
      </c>
      <c r="C26" s="48">
        <v>68800000</v>
      </c>
      <c r="D26" s="48">
        <v>68800000</v>
      </c>
      <c r="E26" s="51">
        <f>9315564+37135+70918</f>
        <v>9423617</v>
      </c>
      <c r="F26" s="51">
        <f>E26</f>
        <v>9423617</v>
      </c>
      <c r="G26" s="50">
        <f t="shared" si="2"/>
        <v>13.697117732558139</v>
      </c>
      <c r="H26" s="50">
        <f t="shared" si="3"/>
        <v>13.697117732558139</v>
      </c>
    </row>
    <row r="27" spans="1:8" ht="16.5" customHeight="1" x14ac:dyDescent="0.25">
      <c r="A27" s="37" t="s">
        <v>54</v>
      </c>
      <c r="B27" s="38" t="s">
        <v>55</v>
      </c>
      <c r="C27" s="39"/>
      <c r="D27" s="40"/>
      <c r="E27" s="40"/>
      <c r="F27" s="40"/>
      <c r="G27" s="36"/>
      <c r="H27" s="36"/>
    </row>
    <row r="28" spans="1:8" ht="16.5" customHeight="1" x14ac:dyDescent="0.25">
      <c r="A28" s="37" t="s">
        <v>56</v>
      </c>
      <c r="B28" s="38" t="s">
        <v>18</v>
      </c>
      <c r="C28" s="40"/>
      <c r="D28" s="40"/>
      <c r="E28" s="40"/>
      <c r="F28" s="40"/>
      <c r="G28" s="36"/>
      <c r="H28" s="36"/>
    </row>
    <row r="29" spans="1:8" ht="16.5" customHeight="1" x14ac:dyDescent="0.25">
      <c r="A29" s="37" t="s">
        <v>57</v>
      </c>
      <c r="B29" s="38" t="s">
        <v>58</v>
      </c>
      <c r="C29" s="39"/>
      <c r="D29" s="40"/>
      <c r="E29" s="40"/>
      <c r="F29" s="40"/>
      <c r="G29" s="36"/>
      <c r="H29" s="36"/>
    </row>
    <row r="30" spans="1:8" ht="16.5" customHeight="1" x14ac:dyDescent="0.25">
      <c r="A30" s="37" t="s">
        <v>59</v>
      </c>
      <c r="B30" s="38" t="s">
        <v>60</v>
      </c>
      <c r="C30" s="39">
        <f t="shared" ref="C30:D30" si="11">C31+C32</f>
        <v>4328354000</v>
      </c>
      <c r="D30" s="39">
        <f t="shared" si="11"/>
        <v>4328354000</v>
      </c>
      <c r="E30" s="39">
        <f>E31+E32</f>
        <v>2120274000</v>
      </c>
      <c r="F30" s="39">
        <f>F31+F32</f>
        <v>2120274000</v>
      </c>
      <c r="G30" s="36">
        <f t="shared" si="2"/>
        <v>48.985688324014163</v>
      </c>
      <c r="H30" s="36">
        <f t="shared" si="3"/>
        <v>48.985688324014163</v>
      </c>
    </row>
    <row r="31" spans="1:8" ht="16.5" customHeight="1" x14ac:dyDescent="0.25">
      <c r="A31" s="41"/>
      <c r="B31" s="42" t="s">
        <v>15</v>
      </c>
      <c r="C31" s="43">
        <v>4328354000</v>
      </c>
      <c r="D31" s="43">
        <v>4328354000</v>
      </c>
      <c r="E31" s="44">
        <v>2028354000</v>
      </c>
      <c r="F31" s="44">
        <f>E31</f>
        <v>2028354000</v>
      </c>
      <c r="G31" s="52">
        <f t="shared" si="2"/>
        <v>46.86201729340992</v>
      </c>
      <c r="H31" s="52">
        <f t="shared" si="3"/>
        <v>46.86201729340992</v>
      </c>
    </row>
    <row r="32" spans="1:8" ht="16.5" customHeight="1" x14ac:dyDescent="0.25">
      <c r="A32" s="53"/>
      <c r="B32" s="54" t="s">
        <v>16</v>
      </c>
      <c r="C32" s="55"/>
      <c r="D32" s="55"/>
      <c r="E32" s="55">
        <v>91920000</v>
      </c>
      <c r="F32" s="55">
        <f>E32</f>
        <v>91920000</v>
      </c>
      <c r="G32" s="61"/>
      <c r="H32" s="61"/>
    </row>
    <row r="33" spans="1:8" ht="28.5" customHeight="1" x14ac:dyDescent="0.25">
      <c r="A33" s="27"/>
      <c r="B33" s="27"/>
      <c r="C33" s="26"/>
      <c r="D33" s="27"/>
      <c r="E33" s="71"/>
      <c r="F33" s="71"/>
      <c r="G33" s="71"/>
      <c r="H33" s="71"/>
    </row>
    <row r="34" spans="1:8" x14ac:dyDescent="0.25">
      <c r="A34" s="72"/>
      <c r="B34" s="72"/>
      <c r="C34" s="56"/>
      <c r="D34" s="27"/>
      <c r="E34" s="73"/>
      <c r="F34" s="73"/>
      <c r="G34" s="73"/>
      <c r="H34" s="73"/>
    </row>
    <row r="35" spans="1:8" ht="16.5" x14ac:dyDescent="0.25">
      <c r="A35" s="27"/>
      <c r="B35" s="27"/>
      <c r="C35" s="26"/>
      <c r="D35" s="27"/>
      <c r="E35" s="74"/>
      <c r="F35" s="74"/>
      <c r="G35" s="74"/>
      <c r="H35" s="74"/>
    </row>
    <row r="36" spans="1:8" ht="44.25" customHeight="1" x14ac:dyDescent="0.25">
      <c r="A36" s="27"/>
      <c r="B36" s="27"/>
      <c r="C36" s="57"/>
      <c r="D36" s="27"/>
      <c r="E36" s="27"/>
      <c r="F36" s="27"/>
      <c r="G36" s="27"/>
      <c r="H36" s="27"/>
    </row>
    <row r="37" spans="1:8" x14ac:dyDescent="0.25">
      <c r="A37" s="27"/>
      <c r="B37" s="27"/>
      <c r="C37" s="26"/>
      <c r="D37" s="27"/>
      <c r="E37" s="27"/>
      <c r="F37" s="27"/>
      <c r="G37" s="27"/>
      <c r="H37" s="27"/>
    </row>
    <row r="38" spans="1:8" x14ac:dyDescent="0.25">
      <c r="A38" s="72"/>
      <c r="B38" s="72"/>
      <c r="C38" s="58"/>
      <c r="D38" s="59"/>
      <c r="E38" s="73"/>
      <c r="F38" s="73"/>
      <c r="G38" s="73"/>
      <c r="H38" s="73"/>
    </row>
  </sheetData>
  <mergeCells count="14">
    <mergeCell ref="E33:H33"/>
    <mergeCell ref="A34:B34"/>
    <mergeCell ref="E34:H34"/>
    <mergeCell ref="E35:H35"/>
    <mergeCell ref="A38:B38"/>
    <mergeCell ref="E38:H38"/>
    <mergeCell ref="F1:H1"/>
    <mergeCell ref="A2:H2"/>
    <mergeCell ref="C4:D4"/>
    <mergeCell ref="E4:F4"/>
    <mergeCell ref="G4:H4"/>
    <mergeCell ref="A1:B1"/>
    <mergeCell ref="A4:A5"/>
    <mergeCell ref="B4:B5"/>
  </mergeCells>
  <pageMargins left="0.2" right="0" top="0.2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Bieu 113</vt:lpstr>
      <vt:lpstr>Bieu 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2023-12-26T14:10:15Z</cp:lastPrinted>
  <dcterms:created xsi:type="dcterms:W3CDTF">2023-06-14T00:04:23Z</dcterms:created>
  <dcterms:modified xsi:type="dcterms:W3CDTF">2023-12-26T14:23:05Z</dcterms:modified>
</cp:coreProperties>
</file>